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JShare\SJCOMMON\CCTR\CC Admin\CANCER CENTER\EAB\EAB Meeting 2022\Funding Report\"/>
    </mc:Choice>
  </mc:AlternateContent>
  <xr:revisionPtr revIDLastSave="0" documentId="13_ncr:1_{39592F48-02C7-4030-A853-0B4CC57EE982}" xr6:coauthVersionLast="47" xr6:coauthVersionMax="47" xr10:uidLastSave="{00000000-0000-0000-0000-000000000000}"/>
  <bookViews>
    <workbookView xWindow="-120" yWindow="-120" windowWidth="29040" windowHeight="15840" xr2:uid="{DD9E048F-20F2-409A-BFB5-F3CC020B137D}"/>
  </bookViews>
  <sheets>
    <sheet name="Peer-Reviewed" sheetId="1" r:id="rId1"/>
    <sheet name="Non-Peer-Review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I17" i="2"/>
  <c r="H17" i="2"/>
  <c r="D18" i="2"/>
  <c r="D19" i="2"/>
  <c r="L17" i="2"/>
  <c r="C37" i="1"/>
  <c r="C36" i="1"/>
  <c r="C35" i="1"/>
  <c r="C34" i="1"/>
  <c r="L33" i="1"/>
  <c r="I33" i="1"/>
  <c r="H33" i="1"/>
  <c r="I9" i="1"/>
  <c r="L9" i="1" s="1"/>
  <c r="L6" i="1"/>
  <c r="I6" i="1"/>
  <c r="L5" i="1"/>
  <c r="I5" i="1"/>
  <c r="L4" i="1"/>
  <c r="I4" i="1"/>
  <c r="L3" i="1"/>
  <c r="I3" i="1"/>
  <c r="D20" i="2" l="1"/>
</calcChain>
</file>

<file path=xl/sharedStrings.xml><?xml version="1.0" encoding="utf-8"?>
<sst xmlns="http://schemas.openxmlformats.org/spreadsheetml/2006/main" count="322" uniqueCount="240">
  <si>
    <t>PEER REVIEW RESEARCH PROJECTS</t>
  </si>
  <si>
    <t>Activity Number</t>
  </si>
  <si>
    <t>Principal Investigator</t>
  </si>
  <si>
    <t>Funding Source</t>
  </si>
  <si>
    <t>Sponsor Project ID</t>
  </si>
  <si>
    <t>Project Period Begin Date</t>
  </si>
  <si>
    <t>Project Period End Date</t>
  </si>
  <si>
    <t>Project Title</t>
  </si>
  <si>
    <t>Annual Project Direct Costs</t>
  </si>
  <si>
    <t>Cancer-Relevant Annual Project DC</t>
  </si>
  <si>
    <t>Program</t>
  </si>
  <si>
    <t>Program Percent</t>
  </si>
  <si>
    <t>Annual Program Direct Costs</t>
  </si>
  <si>
    <t>Cheng, Yong</t>
  </si>
  <si>
    <t>NIGMS</t>
  </si>
  <si>
    <t>5R35GM133614-03</t>
  </si>
  <si>
    <t>09/01/2019</t>
  </si>
  <si>
    <t>08/31/2024</t>
  </si>
  <si>
    <t xml:space="preserve">Identification of causal non-coding variants in childhood genetic disorders </t>
  </si>
  <si>
    <t>112858019</t>
  </si>
  <si>
    <t>Crispino, John</t>
  </si>
  <si>
    <t>NCI</t>
  </si>
  <si>
    <t>1R35CA253096-01A1</t>
  </si>
  <si>
    <t>09/22/2021</t>
  </si>
  <si>
    <t>08/31/2028</t>
  </si>
  <si>
    <t>112858019 - CRISPINO - IDENTIFYING THE MECHANISMS OF LEUKEMIA PROGRESSION</t>
  </si>
  <si>
    <t>7R01CA237039-03</t>
  </si>
  <si>
    <t>03/01/2021</t>
  </si>
  <si>
    <t>02/29/2024</t>
  </si>
  <si>
    <t>Identifying the pathways that drive progression of the MPNs to AML</t>
  </si>
  <si>
    <t>151514010</t>
  </si>
  <si>
    <t>Devidas, Meenakshi</t>
  </si>
  <si>
    <t>NCI U Minnesota Sub-award</t>
  </si>
  <si>
    <t>1R01CA266105-01</t>
  </si>
  <si>
    <t>02/01/2022</t>
  </si>
  <si>
    <t>01/31/2026</t>
  </si>
  <si>
    <t>SOCIOECONOMIC DETERMINANTS OF CHILDHOOD CANCER OUTCOMES IN A LARGE CONTEMPORARY COHORT</t>
  </si>
  <si>
    <t>112752010</t>
  </si>
  <si>
    <t>Flerlage, Jamie</t>
  </si>
  <si>
    <t>5R03HD104066-02</t>
  </si>
  <si>
    <t>05/01/2021</t>
  </si>
  <si>
    <t>04/30/2023</t>
  </si>
  <si>
    <t>112752010 - FLERLAGE - THE GENETIC STUDY OF FAMILIES WITH A HIGH FREQUENCY OF HEMATOPOIETIC MALIGNANCY</t>
  </si>
  <si>
    <t>112487040</t>
  </si>
  <si>
    <t>Klco, Jeffery M</t>
  </si>
  <si>
    <t>NHLBI</t>
  </si>
  <si>
    <t>5R01HL144653-04</t>
  </si>
  <si>
    <t>01/01/2019</t>
  </si>
  <si>
    <t>12/31/2023</t>
  </si>
  <si>
    <t xml:space="preserve">Cellular and functional impact of SAMD9L mutations on hematopoiesis and myelodysplasia </t>
  </si>
  <si>
    <t>112384050</t>
  </si>
  <si>
    <t>Kundu, Mondira</t>
  </si>
  <si>
    <t>NIMH</t>
  </si>
  <si>
    <t>5R01MH115058-05</t>
  </si>
  <si>
    <t>08/01/2018</t>
  </si>
  <si>
    <t>Role of the autophagy-inducing kinases ULK1/2 in ER export and protein trafficking</t>
  </si>
  <si>
    <t>182285010</t>
  </si>
  <si>
    <t>Mullighan, Charles</t>
  </si>
  <si>
    <t>ALSF</t>
  </si>
  <si>
    <t>ALSF Crazy 8</t>
  </si>
  <si>
    <t>08/29/2025</t>
  </si>
  <si>
    <t>Crazy 8 - Mullighan - COMP A</t>
  </si>
  <si>
    <t>112583010</t>
  </si>
  <si>
    <t>1U54CA243124-01</t>
  </si>
  <si>
    <t>09/19/2019</t>
  </si>
  <si>
    <t>Experimental and preclinical modeling of NUP98-rearranged acute leukemia - Project 1</t>
  </si>
  <si>
    <t>112583011</t>
  </si>
  <si>
    <t>3U54CA243124-01S1</t>
  </si>
  <si>
    <t>Experimental and preclinical modeling of NUP98-rearranged acute leukemia - Project 1 supplement</t>
  </si>
  <si>
    <t>112584010</t>
  </si>
  <si>
    <t>Experimental and preclinical modeling of NUP98-rearranged acute leukemia - Project 2</t>
  </si>
  <si>
    <t>151362010</t>
  </si>
  <si>
    <t>NCI CHOP Sub-award</t>
  </si>
  <si>
    <t>1R03CA256550-01</t>
  </si>
  <si>
    <t>12/02/2020</t>
  </si>
  <si>
    <t>12/01/2022</t>
  </si>
  <si>
    <t>Genomic Profiling of T-cell Acute Lymphoblastic Leukemia in children and young adults</t>
  </si>
  <si>
    <t>151419020</t>
  </si>
  <si>
    <t>NCI Stanford Sub-award</t>
  </si>
  <si>
    <t>1R01CA251858-01A1</t>
  </si>
  <si>
    <t>04/01/2021</t>
  </si>
  <si>
    <t>03/31/2026</t>
  </si>
  <si>
    <t>PREDICTING RELAPSE AT THE TIME OF DIAGNOSIS IN ACUTE LYMPHOBLASTIC LEUKEMIA</t>
  </si>
  <si>
    <t>151551010</t>
  </si>
  <si>
    <t>NCI Dana-Farber Sub-award</t>
  </si>
  <si>
    <t>3U54CA231637-01S1</t>
  </si>
  <si>
    <t>09/15/2021</t>
  </si>
  <si>
    <t>06/30/2023</t>
  </si>
  <si>
    <t>SMALL MOLECULE DEGRADERS TARGETING ONCODRIVERS IN EWING SARCOMA (The Center for Therapeutic Targeting of EWS-oncoproteins)</t>
  </si>
  <si>
    <t>112176060</t>
  </si>
  <si>
    <t>5R35CA197695-06</t>
  </si>
  <si>
    <t>01/19/2017</t>
  </si>
  <si>
    <t xml:space="preserve">Translating genomic discoveries to improved outcomes for high risk acute leukemia </t>
  </si>
  <si>
    <t>150665010</t>
  </si>
  <si>
    <t>HHSN261200800001E NCE</t>
  </si>
  <si>
    <t>07/23/2013</t>
  </si>
  <si>
    <t>12/31/2022</t>
  </si>
  <si>
    <t>Verification, validation &amp; discovery of findings in TARGET's Acute Lymphoblastic</t>
  </si>
  <si>
    <t>182284010</t>
  </si>
  <si>
    <t>Mullighan, Charles, 
Klco, Jeffery M</t>
  </si>
  <si>
    <t>Crazy 8 - Klco - COMP B</t>
  </si>
  <si>
    <t>182286010</t>
  </si>
  <si>
    <t>Mullighan, Charles, 
Rankovic, Zoran</t>
  </si>
  <si>
    <t>Crazy 8 - Rankovic - COMP C</t>
  </si>
  <si>
    <t>112571011</t>
  </si>
  <si>
    <t>Nichols, Kim, 
Yang, Jun J.</t>
  </si>
  <si>
    <t>3R01CA241452-01A1S1</t>
  </si>
  <si>
    <t>04/01/2020</t>
  </si>
  <si>
    <t>03/31/2023</t>
  </si>
  <si>
    <t>Global Disparities in Pediatric Acute Lymphoblastic Leukemia (ALL)</t>
  </si>
  <si>
    <t>112571019</t>
  </si>
  <si>
    <t>1R01CA241452-01A1</t>
  </si>
  <si>
    <t xml:space="preserve">Pathogenesis of ETV6-Related Acute Lymphoblastic Leukemia - Comp A </t>
  </si>
  <si>
    <t>112570019</t>
  </si>
  <si>
    <t xml:space="preserve">Pathogenesis of ETV6-Related Acute Lymphoblastic Leukemia Yang Component B  </t>
  </si>
  <si>
    <t>151381019</t>
  </si>
  <si>
    <t>Pounds, Stanley</t>
  </si>
  <si>
    <t>CDC U Florida Sub</t>
  </si>
  <si>
    <t>5R01CA132946-13 (Sub-award)</t>
  </si>
  <si>
    <t>07/23/2021</t>
  </si>
  <si>
    <t>06/30/2026</t>
  </si>
  <si>
    <t>Genomics of AML Prognosis</t>
  </si>
  <si>
    <t>112352030</t>
  </si>
  <si>
    <t>Savic, Daniel D</t>
  </si>
  <si>
    <t>5R01CA234490-03</t>
  </si>
  <si>
    <t>08/01/2019</t>
  </si>
  <si>
    <t>07/31/2024</t>
  </si>
  <si>
    <t xml:space="preserve">Characterizing noncoding GWAS variants in acute lymphoblastic leukemia treatment outcome </t>
  </si>
  <si>
    <t>112129070</t>
  </si>
  <si>
    <t>Schuetz, John D</t>
  </si>
  <si>
    <t>5R01CA194057-07</t>
  </si>
  <si>
    <t>04/01/2015</t>
  </si>
  <si>
    <t>Transporters and Medulloblastoma</t>
  </si>
  <si>
    <t>151346020</t>
  </si>
  <si>
    <t>Yang, Jun J.</t>
  </si>
  <si>
    <t>5R01CA239701-02</t>
  </si>
  <si>
    <t>Admixture analysis of acute lymphoblastic leukemia in African American children: the ADMIRAL Study</t>
  </si>
  <si>
    <t>151356020</t>
  </si>
  <si>
    <t>NCI Baylor Sub-award</t>
  </si>
  <si>
    <t>1R01CA249867-01</t>
  </si>
  <si>
    <t>08/03/2020</t>
  </si>
  <si>
    <t>07/31/2023</t>
  </si>
  <si>
    <t>MOLECULAR EPIDEMIOLOGY OF ALL IN CHILDREN WITH DOWN SYNDROME</t>
  </si>
  <si>
    <t>112857020</t>
  </si>
  <si>
    <t>1R35GM141947-01</t>
  </si>
  <si>
    <t>04/02/2021</t>
  </si>
  <si>
    <t>Pharmacogenetics of Nucleobase and Nucleoside Analog Drugs</t>
  </si>
  <si>
    <t>112893010</t>
  </si>
  <si>
    <t>Yang, Jun J., 
Teachey, David (CHOP)</t>
  </si>
  <si>
    <t>1R01CA264837-01</t>
  </si>
  <si>
    <t>07/01/2021</t>
  </si>
  <si>
    <t>BIOMARKERS OF DASATINIB RESPONSE AND RESISTANCE IN T-CELL ACUTE LYMPHOBLASTIC LEUKEMIA</t>
  </si>
  <si>
    <t>112766010</t>
  </si>
  <si>
    <t>Yang, Jun J., 
Yu, Jiyang</t>
  </si>
  <si>
    <t>NICHD</t>
  </si>
  <si>
    <t>1R03HD103908-01</t>
  </si>
  <si>
    <t>09/17/2020</t>
  </si>
  <si>
    <t>08/31/2022</t>
  </si>
  <si>
    <t>Systems biology analyses to identify driver genes in Down syndrome-related ALL</t>
  </si>
  <si>
    <t>Yang, Jun,                                    Chen, Xiang</t>
  </si>
  <si>
    <t>1R01CA266600-01A1</t>
  </si>
  <si>
    <t>Explore and Target the Epigenetic Vulnerability of PAX3-FOX01-Driven Rhabdomyosarcoma</t>
  </si>
  <si>
    <t>Other NIH</t>
  </si>
  <si>
    <t>Other Peer</t>
  </si>
  <si>
    <t>NON-PEER REVIEW RESEARCH PROJECTS</t>
  </si>
  <si>
    <t>182215030</t>
  </si>
  <si>
    <t>SAMUEL WAXMAN CANCER RESEARCH FOUNDATION</t>
  </si>
  <si>
    <t>SWCRF</t>
  </si>
  <si>
    <t>Targeting gene regulation in acute leukemias</t>
  </si>
  <si>
    <t>182224010</t>
  </si>
  <si>
    <t>LYMPHOMA RESEARCH FOUNDATION</t>
  </si>
  <si>
    <t>LRF CDA</t>
  </si>
  <si>
    <t>Evaluation of NLPHL Across the Age Continuum</t>
  </si>
  <si>
    <t>182093010</t>
  </si>
  <si>
    <t>LRF</t>
  </si>
  <si>
    <t>Global Trial for Nodular Lymphocyte Predominant Hodkin Lymphoma</t>
  </si>
  <si>
    <t>136049010</t>
  </si>
  <si>
    <t>SEATTLE GENETICS INC</t>
  </si>
  <si>
    <t>Seattle Genetics cHOD17</t>
  </si>
  <si>
    <t>Pediatric Classical Hodgkin Lymphoma Consortium Study: cHOD17</t>
  </si>
  <si>
    <t>Jeha, Sima</t>
  </si>
  <si>
    <t>PFIZER, INC.</t>
  </si>
  <si>
    <t>Pfizer (WI235214) INOMRD</t>
  </si>
  <si>
    <t>Inotuzumab Ozogamicin for Children with MRD Positive CD22+ Lymphoblastic Leukemia (INOMRD)</t>
  </si>
  <si>
    <t>182380010</t>
  </si>
  <si>
    <t>Karol, Seth</t>
  </si>
  <si>
    <t>HYUNDAI HOPE ON WHEELS</t>
  </si>
  <si>
    <t>Karol-2021 Impact Award Winner</t>
  </si>
  <si>
    <t>01/01/2022</t>
  </si>
  <si>
    <t>Evaluating venetoclax in relapsed acute lymphoblastic leukemia</t>
  </si>
  <si>
    <t>182055010</t>
  </si>
  <si>
    <t>HENRY SCHUELER 41 &amp; 9 FOUNDATION</t>
  </si>
  <si>
    <t>Henry Schueler 41 &amp; 9 Fndt. NCE</t>
  </si>
  <si>
    <t>02/01/2020</t>
  </si>
  <si>
    <t>01/31/2023</t>
  </si>
  <si>
    <t>Modeling leukemogenesis and cell of origin in ALL</t>
  </si>
  <si>
    <t>182355010</t>
  </si>
  <si>
    <t>LEUKEMIA &amp; LYMPHOMA SOCIETY</t>
  </si>
  <si>
    <t>PED9012-21</t>
  </si>
  <si>
    <t>03/01/2022</t>
  </si>
  <si>
    <t>Pediatric AML PDX Models and Drug Testing-Gateway to Novel PedAL Trials: St. Jude Children?s Research Hospital Initiative</t>
  </si>
  <si>
    <t>181392050</t>
  </si>
  <si>
    <t xml:space="preserve">Henry Schueler 41 &amp; 9 Fndt. </t>
  </si>
  <si>
    <t>Pre-clinical analysis &amp; experimental modeling genetic alterations in hypod... ALL</t>
  </si>
  <si>
    <t>182028010</t>
  </si>
  <si>
    <t>Nichols, Kim</t>
  </si>
  <si>
    <t>CURES WITHIN REACH</t>
  </si>
  <si>
    <t>CureWithinReach NCE</t>
  </si>
  <si>
    <t>07/01/2019</t>
  </si>
  <si>
    <t>Combination Therapy with Ruxolitinib and Dexamethasone  for the Treatment of Hemophagocytic Lymphohistiocytosis</t>
  </si>
  <si>
    <t>151423020</t>
  </si>
  <si>
    <t>ST. BALDRICKS FOUNDATION</t>
  </si>
  <si>
    <t>A362937</t>
  </si>
  <si>
    <t>07/01/2020</t>
  </si>
  <si>
    <t>06/30/2025</t>
  </si>
  <si>
    <t>Consortium for Childhood Cancer Predisposition</t>
  </si>
  <si>
    <t>160464010</t>
  </si>
  <si>
    <t>INCYTE CORPORATION</t>
  </si>
  <si>
    <t>INCYTE-NOVARTIS NCE</t>
  </si>
  <si>
    <t>02/28/2017</t>
  </si>
  <si>
    <t>06/30/2024</t>
  </si>
  <si>
    <t>The Therapeutic Potential of Jakafi in Preclinical Models of HLH</t>
  </si>
  <si>
    <t>Rubnitz, Jeffrey</t>
  </si>
  <si>
    <t>CHILDRENS HOSPITAL LOS ANGELES-CHLA</t>
  </si>
  <si>
    <t>TACL CHLA IXAPO (19-0194)</t>
  </si>
  <si>
    <t>IXAPO, A TACL Phase 1/2 Study of PO Ixazomib in Combination with Chemotherapy for Childhood Relapsed or Refractory Acute Lymphoblastic Leukemia and Lymphoblastic Lymphoma (TACL protocol T2017-002)</t>
  </si>
  <si>
    <t>Wolf, Joshua</t>
  </si>
  <si>
    <t>MERCK &amp; CO, INC</t>
  </si>
  <si>
    <t>Merck DrugDev MK-6072 (MODIFY)</t>
  </si>
  <si>
    <t>06/14/2018</t>
  </si>
  <si>
    <t>06/13/2023</t>
  </si>
  <si>
    <t>Randomized,Double-Blind,Placebo-Control CT to Eval the Safety, Tolerability, PK, Efficacy of 1 Infusion of Bezlotoxumab (MK-6072, Human Monoclonal Antibody to C. diffe Toxin B) in Children (MODIFY)</t>
  </si>
  <si>
    <t>Industry</t>
  </si>
  <si>
    <t>Foundation</t>
  </si>
  <si>
    <t>Total Non-peer Reviewed</t>
  </si>
  <si>
    <t>PR Subtotal</t>
  </si>
  <si>
    <t>NPR Subtotal</t>
  </si>
  <si>
    <t>Total Funding</t>
  </si>
  <si>
    <t>Peer-Reviewed Research Projects Subtotal</t>
  </si>
  <si>
    <t>Non-Peer-Reviewed Research Projects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</si>
</sst>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\(&quot;$&quot;#,##0\)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center" wrapText="1"/>
    </xf>
    <xf numFmtId="164" fontId="0" fillId="0" borderId="1" xfId="2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horizontal="left" wrapText="1"/>
    </xf>
    <xf numFmtId="164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6" fontId="0" fillId="0" borderId="1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/>
    <xf numFmtId="0" fontId="6" fillId="0" borderId="0" xfId="0" applyFont="1" applyAlignment="1">
      <alignment horizontal="left" wrapText="1"/>
    </xf>
    <xf numFmtId="0" fontId="3" fillId="0" borderId="0" xfId="0" applyFont="1"/>
    <xf numFmtId="0" fontId="5" fillId="0" borderId="8" xfId="0" applyFont="1" applyBorder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5" borderId="9" xfId="0" applyFont="1" applyFill="1" applyBorder="1" applyAlignment="1">
      <alignment horizontal="right" wrapText="1"/>
    </xf>
    <xf numFmtId="164" fontId="3" fillId="0" borderId="9" xfId="0" applyNumberFormat="1" applyFont="1" applyBorder="1"/>
    <xf numFmtId="165" fontId="3" fillId="0" borderId="9" xfId="0" applyNumberFormat="1" applyFont="1" applyBorder="1"/>
    <xf numFmtId="0" fontId="3" fillId="0" borderId="9" xfId="0" applyFont="1" applyBorder="1"/>
    <xf numFmtId="164" fontId="0" fillId="0" borderId="0" xfId="0" applyNumberFormat="1" applyFont="1"/>
    <xf numFmtId="165" fontId="0" fillId="0" borderId="8" xfId="0" applyNumberFormat="1" applyFont="1" applyBorder="1"/>
    <xf numFmtId="0" fontId="3" fillId="5" borderId="9" xfId="0" applyFont="1" applyFill="1" applyBorder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164" fontId="3" fillId="4" borderId="0" xfId="0" applyNumberFormat="1" applyFont="1" applyFill="1"/>
    <xf numFmtId="164" fontId="0" fillId="0" borderId="8" xfId="0" applyNumberFormat="1" applyBorder="1"/>
    <xf numFmtId="0" fontId="6" fillId="0" borderId="2" xfId="0" applyFont="1" applyBorder="1" applyAlignment="1">
      <alignment horizontal="left" wrapText="1"/>
    </xf>
    <xf numFmtId="165" fontId="0" fillId="0" borderId="2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">
    <cellStyle name="Bad" xfId="3" builtinId="27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527D-019B-4A19-96DF-86324640669E}">
  <dimension ref="A1:M39"/>
  <sheetViews>
    <sheetView tabSelected="1" topLeftCell="A28" workbookViewId="0">
      <selection activeCell="C30" sqref="C30"/>
    </sheetView>
  </sheetViews>
  <sheetFormatPr defaultRowHeight="15" x14ac:dyDescent="0.25"/>
  <cols>
    <col min="1" max="1" width="15.28515625" customWidth="1"/>
    <col min="2" max="2" width="24.5703125" customWidth="1"/>
    <col min="3" max="3" width="14.85546875" customWidth="1"/>
    <col min="4" max="4" width="19.140625" customWidth="1"/>
    <col min="5" max="6" width="14" customWidth="1"/>
    <col min="7" max="7" width="35.5703125" customWidth="1"/>
    <col min="8" max="8" width="15.42578125" customWidth="1"/>
    <col min="9" max="9" width="16.85546875" customWidth="1"/>
    <col min="12" max="12" width="16.140625" customWidth="1"/>
  </cols>
  <sheetData>
    <row r="1" spans="1:13" s="2" customFormat="1" ht="21" x14ac:dyDescent="0.35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s="2" customFormat="1" ht="45" x14ac:dyDescent="0.2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6" t="s">
        <v>12</v>
      </c>
    </row>
    <row r="3" spans="1:13" s="13" customFormat="1" ht="45" x14ac:dyDescent="0.25">
      <c r="A3" s="1">
        <v>112560030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>
        <v>250000</v>
      </c>
      <c r="I3" s="10">
        <f>H3*0.25</f>
        <v>62500</v>
      </c>
      <c r="J3" s="11">
        <v>4</v>
      </c>
      <c r="K3" s="11">
        <v>100</v>
      </c>
      <c r="L3" s="12">
        <f>H3*0.25</f>
        <v>62500</v>
      </c>
      <c r="M3" s="2"/>
    </row>
    <row r="4" spans="1:13" s="13" customFormat="1" ht="45" x14ac:dyDescent="0.25">
      <c r="A4" s="1" t="s">
        <v>19</v>
      </c>
      <c r="B4" s="7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9">
        <v>600000</v>
      </c>
      <c r="I4" s="12">
        <f>H4</f>
        <v>600000</v>
      </c>
      <c r="J4" s="11">
        <v>4</v>
      </c>
      <c r="K4" s="11">
        <v>100</v>
      </c>
      <c r="L4" s="12">
        <f>H4</f>
        <v>600000</v>
      </c>
      <c r="M4" s="2"/>
    </row>
    <row r="5" spans="1:13" s="13" customFormat="1" ht="30" x14ac:dyDescent="0.25">
      <c r="A5" s="1">
        <v>112832037</v>
      </c>
      <c r="B5" s="14" t="s">
        <v>20</v>
      </c>
      <c r="C5" s="8" t="s">
        <v>21</v>
      </c>
      <c r="D5" s="8" t="s">
        <v>26</v>
      </c>
      <c r="E5" s="8" t="s">
        <v>27</v>
      </c>
      <c r="F5" s="8" t="s">
        <v>28</v>
      </c>
      <c r="G5" s="15" t="s">
        <v>29</v>
      </c>
      <c r="H5" s="9">
        <v>231350</v>
      </c>
      <c r="I5" s="12">
        <f>H5</f>
        <v>231350</v>
      </c>
      <c r="J5" s="11">
        <v>4</v>
      </c>
      <c r="K5" s="11">
        <v>100</v>
      </c>
      <c r="L5" s="12">
        <f>H5</f>
        <v>231350</v>
      </c>
      <c r="M5" s="2"/>
    </row>
    <row r="6" spans="1:13" s="13" customFormat="1" ht="45" x14ac:dyDescent="0.25">
      <c r="A6" s="1" t="s">
        <v>30</v>
      </c>
      <c r="B6" s="7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2">
        <v>20851</v>
      </c>
      <c r="I6" s="12">
        <f>H6</f>
        <v>20851</v>
      </c>
      <c r="J6" s="11">
        <v>4</v>
      </c>
      <c r="K6" s="11">
        <v>100</v>
      </c>
      <c r="L6" s="12">
        <f>H6</f>
        <v>20851</v>
      </c>
      <c r="M6" s="2"/>
    </row>
    <row r="7" spans="1:13" s="13" customFormat="1" ht="60" x14ac:dyDescent="0.25">
      <c r="A7" s="1" t="s">
        <v>37</v>
      </c>
      <c r="B7" s="7" t="s">
        <v>38</v>
      </c>
      <c r="C7" s="8" t="s">
        <v>21</v>
      </c>
      <c r="D7" s="8" t="s">
        <v>39</v>
      </c>
      <c r="E7" s="8" t="s">
        <v>40</v>
      </c>
      <c r="F7" s="8" t="s">
        <v>41</v>
      </c>
      <c r="G7" s="8" t="s">
        <v>42</v>
      </c>
      <c r="H7" s="9">
        <v>100000</v>
      </c>
      <c r="I7" s="9">
        <v>100000</v>
      </c>
      <c r="J7" s="11">
        <v>4</v>
      </c>
      <c r="K7" s="11">
        <v>100</v>
      </c>
      <c r="L7" s="9">
        <v>100000</v>
      </c>
      <c r="M7" s="2"/>
    </row>
    <row r="8" spans="1:13" s="13" customFormat="1" ht="45" x14ac:dyDescent="0.25">
      <c r="A8" s="1" t="s">
        <v>43</v>
      </c>
      <c r="B8" s="7" t="s">
        <v>44</v>
      </c>
      <c r="C8" s="8" t="s">
        <v>45</v>
      </c>
      <c r="D8" s="8" t="s">
        <v>46</v>
      </c>
      <c r="E8" s="8" t="s">
        <v>47</v>
      </c>
      <c r="F8" s="8" t="s">
        <v>48</v>
      </c>
      <c r="G8" s="8" t="s">
        <v>49</v>
      </c>
      <c r="H8" s="9">
        <v>250000</v>
      </c>
      <c r="I8" s="9">
        <v>250000</v>
      </c>
      <c r="J8" s="11">
        <v>4</v>
      </c>
      <c r="K8" s="11">
        <v>100</v>
      </c>
      <c r="L8" s="9">
        <v>250000</v>
      </c>
      <c r="M8" s="2"/>
    </row>
    <row r="9" spans="1:13" s="13" customFormat="1" ht="45" x14ac:dyDescent="0.25">
      <c r="A9" s="16" t="s">
        <v>50</v>
      </c>
      <c r="B9" s="14" t="s">
        <v>51</v>
      </c>
      <c r="C9" s="15" t="s">
        <v>52</v>
      </c>
      <c r="D9" s="15" t="s">
        <v>53</v>
      </c>
      <c r="E9" s="15" t="s">
        <v>54</v>
      </c>
      <c r="F9" s="15" t="s">
        <v>41</v>
      </c>
      <c r="G9" s="15" t="s">
        <v>55</v>
      </c>
      <c r="H9" s="17">
        <v>221381</v>
      </c>
      <c r="I9" s="17">
        <f>H9*0.5</f>
        <v>110690.5</v>
      </c>
      <c r="J9" s="18">
        <v>4</v>
      </c>
      <c r="K9" s="18">
        <v>100</v>
      </c>
      <c r="L9" s="17">
        <f>I9</f>
        <v>110690.5</v>
      </c>
    </row>
    <row r="10" spans="1:13" s="13" customFormat="1" x14ac:dyDescent="0.25">
      <c r="A10" s="1" t="s">
        <v>56</v>
      </c>
      <c r="B10" s="14" t="s">
        <v>57</v>
      </c>
      <c r="C10" s="15" t="s">
        <v>58</v>
      </c>
      <c r="D10" s="15" t="s">
        <v>59</v>
      </c>
      <c r="E10" s="15" t="s">
        <v>27</v>
      </c>
      <c r="F10" s="15" t="s">
        <v>60</v>
      </c>
      <c r="G10" s="15" t="s">
        <v>61</v>
      </c>
      <c r="H10" s="9"/>
      <c r="I10" s="9"/>
      <c r="J10" s="11">
        <v>4</v>
      </c>
      <c r="K10" s="11">
        <v>100</v>
      </c>
      <c r="L10" s="9">
        <v>140252.82999999999</v>
      </c>
      <c r="M10" s="2"/>
    </row>
    <row r="11" spans="1:13" s="13" customFormat="1" ht="45" x14ac:dyDescent="0.25">
      <c r="A11" s="1" t="s">
        <v>62</v>
      </c>
      <c r="B11" s="7" t="s">
        <v>57</v>
      </c>
      <c r="C11" s="8" t="s">
        <v>21</v>
      </c>
      <c r="D11" s="8" t="s">
        <v>63</v>
      </c>
      <c r="E11" s="8" t="s">
        <v>64</v>
      </c>
      <c r="F11" s="8" t="s">
        <v>17</v>
      </c>
      <c r="G11" s="8" t="s">
        <v>65</v>
      </c>
      <c r="H11" s="9"/>
      <c r="I11" s="9"/>
      <c r="J11" s="11">
        <v>4</v>
      </c>
      <c r="K11" s="11">
        <v>100</v>
      </c>
      <c r="L11" s="9">
        <v>249049.4</v>
      </c>
      <c r="M11" s="2"/>
    </row>
    <row r="12" spans="1:13" s="2" customFormat="1" ht="45" x14ac:dyDescent="0.25">
      <c r="A12" s="1" t="s">
        <v>66</v>
      </c>
      <c r="B12" s="14" t="s">
        <v>57</v>
      </c>
      <c r="C12" s="15" t="s">
        <v>21</v>
      </c>
      <c r="D12" s="15" t="s">
        <v>67</v>
      </c>
      <c r="E12" s="15" t="s">
        <v>64</v>
      </c>
      <c r="F12" s="15" t="s">
        <v>17</v>
      </c>
      <c r="G12" s="15" t="s">
        <v>68</v>
      </c>
      <c r="H12" s="9">
        <v>20000</v>
      </c>
      <c r="I12" s="9">
        <v>20000</v>
      </c>
      <c r="J12" s="11">
        <v>4</v>
      </c>
      <c r="K12" s="11">
        <v>100</v>
      </c>
      <c r="L12" s="9">
        <v>20000</v>
      </c>
    </row>
    <row r="13" spans="1:13" s="2" customFormat="1" ht="45" x14ac:dyDescent="0.25">
      <c r="A13" s="1" t="s">
        <v>69</v>
      </c>
      <c r="B13" s="14" t="s">
        <v>57</v>
      </c>
      <c r="C13" s="15" t="s">
        <v>21</v>
      </c>
      <c r="D13" s="15" t="s">
        <v>63</v>
      </c>
      <c r="E13" s="15" t="s">
        <v>64</v>
      </c>
      <c r="F13" s="15" t="s">
        <v>17</v>
      </c>
      <c r="G13" s="15" t="s">
        <v>70</v>
      </c>
      <c r="H13" s="9"/>
      <c r="I13" s="9"/>
      <c r="J13" s="11">
        <v>4</v>
      </c>
      <c r="K13" s="11">
        <v>100</v>
      </c>
      <c r="L13" s="9">
        <v>387893.8</v>
      </c>
    </row>
    <row r="14" spans="1:13" s="2" customFormat="1" ht="45" x14ac:dyDescent="0.25">
      <c r="A14" s="1" t="s">
        <v>71</v>
      </c>
      <c r="B14" s="7" t="s">
        <v>57</v>
      </c>
      <c r="C14" s="8" t="s">
        <v>72</v>
      </c>
      <c r="D14" s="8" t="s">
        <v>73</v>
      </c>
      <c r="E14" s="8" t="s">
        <v>74</v>
      </c>
      <c r="F14" s="8" t="s">
        <v>75</v>
      </c>
      <c r="G14" s="15" t="s">
        <v>76</v>
      </c>
      <c r="H14" s="9">
        <v>158905</v>
      </c>
      <c r="I14" s="9">
        <v>158905</v>
      </c>
      <c r="J14" s="11">
        <v>4</v>
      </c>
      <c r="K14" s="11">
        <v>100</v>
      </c>
      <c r="L14" s="9">
        <v>158905</v>
      </c>
    </row>
    <row r="15" spans="1:13" s="2" customFormat="1" ht="45" x14ac:dyDescent="0.25">
      <c r="A15" s="16" t="s">
        <v>77</v>
      </c>
      <c r="B15" s="14" t="s">
        <v>57</v>
      </c>
      <c r="C15" s="15" t="s">
        <v>78</v>
      </c>
      <c r="D15" s="15" t="s">
        <v>79</v>
      </c>
      <c r="E15" s="15" t="s">
        <v>80</v>
      </c>
      <c r="F15" s="15" t="s">
        <v>81</v>
      </c>
      <c r="G15" s="15" t="s">
        <v>82</v>
      </c>
      <c r="H15" s="17">
        <v>23684</v>
      </c>
      <c r="I15" s="17">
        <v>23684</v>
      </c>
      <c r="J15" s="18">
        <v>4</v>
      </c>
      <c r="K15" s="18">
        <v>100</v>
      </c>
      <c r="L15" s="17">
        <v>23684</v>
      </c>
    </row>
    <row r="16" spans="1:13" s="2" customFormat="1" ht="75" x14ac:dyDescent="0.25">
      <c r="A16" s="1" t="s">
        <v>83</v>
      </c>
      <c r="B16" s="19" t="s">
        <v>57</v>
      </c>
      <c r="C16" s="8" t="s">
        <v>84</v>
      </c>
      <c r="D16" s="8" t="s">
        <v>85</v>
      </c>
      <c r="E16" s="8" t="s">
        <v>86</v>
      </c>
      <c r="F16" s="8" t="s">
        <v>87</v>
      </c>
      <c r="G16" s="8" t="s">
        <v>88</v>
      </c>
      <c r="H16" s="9">
        <v>28571.43</v>
      </c>
      <c r="I16" s="9">
        <v>28571.43</v>
      </c>
      <c r="J16" s="11">
        <v>4</v>
      </c>
      <c r="K16" s="11">
        <v>100</v>
      </c>
      <c r="L16" s="9">
        <v>28571</v>
      </c>
    </row>
    <row r="17" spans="1:13" s="2" customFormat="1" ht="45" x14ac:dyDescent="0.25">
      <c r="A17" s="1" t="s">
        <v>89</v>
      </c>
      <c r="B17" s="7" t="s">
        <v>57</v>
      </c>
      <c r="C17" s="8" t="s">
        <v>21</v>
      </c>
      <c r="D17" s="8" t="s">
        <v>90</v>
      </c>
      <c r="E17" s="8" t="s">
        <v>91</v>
      </c>
      <c r="F17" s="8" t="s">
        <v>48</v>
      </c>
      <c r="G17" s="8" t="s">
        <v>92</v>
      </c>
      <c r="H17" s="9">
        <v>588001</v>
      </c>
      <c r="I17" s="9">
        <v>588001</v>
      </c>
      <c r="J17" s="11">
        <v>4</v>
      </c>
      <c r="K17" s="11">
        <v>100</v>
      </c>
      <c r="L17" s="9">
        <v>588001</v>
      </c>
    </row>
    <row r="18" spans="1:13" s="2" customFormat="1" ht="45" x14ac:dyDescent="0.25">
      <c r="A18" s="1" t="s">
        <v>93</v>
      </c>
      <c r="B18" s="19" t="s">
        <v>57</v>
      </c>
      <c r="C18" s="8" t="s">
        <v>21</v>
      </c>
      <c r="D18" s="8" t="s">
        <v>94</v>
      </c>
      <c r="E18" s="8" t="s">
        <v>95</v>
      </c>
      <c r="F18" s="8" t="s">
        <v>96</v>
      </c>
      <c r="G18" s="8" t="s">
        <v>97</v>
      </c>
      <c r="H18" s="20">
        <v>9247.5199999999022</v>
      </c>
      <c r="I18" s="20">
        <v>9247.5199999999022</v>
      </c>
      <c r="J18" s="11">
        <v>4</v>
      </c>
      <c r="K18" s="11">
        <v>100</v>
      </c>
      <c r="L18" s="20">
        <v>9247.5199999999022</v>
      </c>
    </row>
    <row r="19" spans="1:13" s="2" customFormat="1" ht="30" x14ac:dyDescent="0.25">
      <c r="A19" s="1" t="s">
        <v>98</v>
      </c>
      <c r="B19" s="7" t="s">
        <v>99</v>
      </c>
      <c r="C19" s="8" t="s">
        <v>58</v>
      </c>
      <c r="D19" s="8" t="s">
        <v>59</v>
      </c>
      <c r="E19" s="8" t="s">
        <v>27</v>
      </c>
      <c r="F19" s="8" t="s">
        <v>60</v>
      </c>
      <c r="G19" s="8" t="s">
        <v>100</v>
      </c>
      <c r="H19" s="9"/>
      <c r="I19" s="9"/>
      <c r="J19" s="11">
        <v>4</v>
      </c>
      <c r="K19" s="11">
        <v>100</v>
      </c>
      <c r="L19" s="9">
        <v>110008.75</v>
      </c>
      <c r="M19" s="13"/>
    </row>
    <row r="20" spans="1:13" s="2" customFormat="1" ht="30" x14ac:dyDescent="0.25">
      <c r="A20" s="16" t="s">
        <v>101</v>
      </c>
      <c r="B20" s="21" t="s">
        <v>102</v>
      </c>
      <c r="C20" s="16" t="s">
        <v>58</v>
      </c>
      <c r="D20" s="16" t="s">
        <v>59</v>
      </c>
      <c r="E20" s="16" t="s">
        <v>27</v>
      </c>
      <c r="F20" s="16" t="s">
        <v>60</v>
      </c>
      <c r="G20" s="16" t="s">
        <v>103</v>
      </c>
      <c r="H20" s="17"/>
      <c r="I20" s="17"/>
      <c r="J20" s="18">
        <v>4</v>
      </c>
      <c r="K20" s="18">
        <v>100</v>
      </c>
      <c r="L20" s="17">
        <v>315374.75</v>
      </c>
      <c r="M20" s="13"/>
    </row>
    <row r="21" spans="1:13" s="2" customFormat="1" ht="30" x14ac:dyDescent="0.25">
      <c r="A21" s="16" t="s">
        <v>104</v>
      </c>
      <c r="B21" s="14" t="s">
        <v>105</v>
      </c>
      <c r="C21" s="15" t="s">
        <v>21</v>
      </c>
      <c r="D21" s="15" t="s">
        <v>106</v>
      </c>
      <c r="E21" s="15" t="s">
        <v>107</v>
      </c>
      <c r="F21" s="15" t="s">
        <v>108</v>
      </c>
      <c r="G21" s="15" t="s">
        <v>109</v>
      </c>
      <c r="H21" s="22">
        <v>214426</v>
      </c>
      <c r="I21" s="22">
        <v>214426</v>
      </c>
      <c r="J21" s="18">
        <v>4</v>
      </c>
      <c r="K21" s="18">
        <v>100</v>
      </c>
      <c r="L21" s="22">
        <v>214426</v>
      </c>
      <c r="M21" s="13"/>
    </row>
    <row r="22" spans="1:13" s="2" customFormat="1" ht="30" x14ac:dyDescent="0.25">
      <c r="A22" s="16" t="s">
        <v>110</v>
      </c>
      <c r="B22" s="14" t="s">
        <v>105</v>
      </c>
      <c r="C22" s="15" t="s">
        <v>21</v>
      </c>
      <c r="D22" s="15" t="s">
        <v>111</v>
      </c>
      <c r="E22" s="15" t="s">
        <v>107</v>
      </c>
      <c r="F22" s="15" t="s">
        <v>108</v>
      </c>
      <c r="G22" s="15" t="s">
        <v>112</v>
      </c>
      <c r="H22" s="17"/>
      <c r="I22" s="17"/>
      <c r="J22" s="18">
        <v>4</v>
      </c>
      <c r="K22" s="18">
        <v>50</v>
      </c>
      <c r="L22" s="23">
        <v>210995.66</v>
      </c>
      <c r="M22" s="13"/>
    </row>
    <row r="23" spans="1:13" s="2" customFormat="1" ht="45" x14ac:dyDescent="0.25">
      <c r="A23" s="16" t="s">
        <v>113</v>
      </c>
      <c r="B23" s="14" t="s">
        <v>105</v>
      </c>
      <c r="C23" s="15" t="s">
        <v>21</v>
      </c>
      <c r="D23" s="15" t="s">
        <v>111</v>
      </c>
      <c r="E23" s="15" t="s">
        <v>107</v>
      </c>
      <c r="F23" s="15" t="s">
        <v>108</v>
      </c>
      <c r="G23" s="15" t="s">
        <v>114</v>
      </c>
      <c r="H23" s="17"/>
      <c r="I23" s="17"/>
      <c r="J23" s="18">
        <v>4</v>
      </c>
      <c r="K23" s="18">
        <v>50</v>
      </c>
      <c r="L23" s="17">
        <v>210088</v>
      </c>
      <c r="M23" s="13"/>
    </row>
    <row r="24" spans="1:13" s="2" customFormat="1" ht="30" x14ac:dyDescent="0.25">
      <c r="A24" s="16" t="s">
        <v>115</v>
      </c>
      <c r="B24" s="14" t="s">
        <v>116</v>
      </c>
      <c r="C24" s="15" t="s">
        <v>117</v>
      </c>
      <c r="D24" s="15" t="s">
        <v>118</v>
      </c>
      <c r="E24" s="15" t="s">
        <v>119</v>
      </c>
      <c r="F24" s="15" t="s">
        <v>120</v>
      </c>
      <c r="G24" s="15" t="s">
        <v>121</v>
      </c>
      <c r="H24" s="22">
        <v>63781</v>
      </c>
      <c r="I24" s="22">
        <v>63781</v>
      </c>
      <c r="J24" s="18">
        <v>4</v>
      </c>
      <c r="K24" s="18">
        <v>100</v>
      </c>
      <c r="L24" s="22">
        <v>63781</v>
      </c>
      <c r="M24" s="13"/>
    </row>
    <row r="25" spans="1:13" s="2" customFormat="1" ht="45" x14ac:dyDescent="0.25">
      <c r="A25" s="16" t="s">
        <v>122</v>
      </c>
      <c r="B25" s="14" t="s">
        <v>123</v>
      </c>
      <c r="C25" s="15" t="s">
        <v>21</v>
      </c>
      <c r="D25" s="15" t="s">
        <v>124</v>
      </c>
      <c r="E25" s="15" t="s">
        <v>125</v>
      </c>
      <c r="F25" s="15" t="s">
        <v>126</v>
      </c>
      <c r="G25" s="15" t="s">
        <v>127</v>
      </c>
      <c r="H25" s="17">
        <v>270815</v>
      </c>
      <c r="I25" s="17">
        <v>270815</v>
      </c>
      <c r="J25" s="18">
        <v>4</v>
      </c>
      <c r="K25" s="18">
        <v>100</v>
      </c>
      <c r="L25" s="17">
        <v>270815</v>
      </c>
      <c r="M25" s="13"/>
    </row>
    <row r="26" spans="1:13" s="2" customFormat="1" x14ac:dyDescent="0.25">
      <c r="A26" s="16" t="s">
        <v>128</v>
      </c>
      <c r="B26" s="14" t="s">
        <v>129</v>
      </c>
      <c r="C26" s="15" t="s">
        <v>21</v>
      </c>
      <c r="D26" s="15" t="s">
        <v>130</v>
      </c>
      <c r="E26" s="15" t="s">
        <v>131</v>
      </c>
      <c r="F26" s="15" t="s">
        <v>81</v>
      </c>
      <c r="G26" s="15" t="s">
        <v>132</v>
      </c>
      <c r="H26" s="17">
        <v>203815</v>
      </c>
      <c r="I26" s="17">
        <v>203815</v>
      </c>
      <c r="J26" s="18">
        <v>4</v>
      </c>
      <c r="K26" s="18">
        <v>100</v>
      </c>
      <c r="L26" s="17">
        <v>203815</v>
      </c>
      <c r="M26" s="13"/>
    </row>
    <row r="27" spans="1:13" s="2" customFormat="1" ht="60" x14ac:dyDescent="0.25">
      <c r="A27" s="16" t="s">
        <v>133</v>
      </c>
      <c r="B27" s="14" t="s">
        <v>134</v>
      </c>
      <c r="C27" s="15" t="s">
        <v>32</v>
      </c>
      <c r="D27" s="15" t="s">
        <v>135</v>
      </c>
      <c r="E27" s="24">
        <v>44774</v>
      </c>
      <c r="F27" s="24">
        <v>45138</v>
      </c>
      <c r="G27" s="15" t="s">
        <v>136</v>
      </c>
      <c r="H27" s="22">
        <v>37440</v>
      </c>
      <c r="I27" s="22">
        <v>37440</v>
      </c>
      <c r="J27" s="18">
        <v>4</v>
      </c>
      <c r="K27" s="25">
        <v>100</v>
      </c>
      <c r="L27" s="22">
        <v>37440</v>
      </c>
      <c r="M27" s="13"/>
    </row>
    <row r="28" spans="1:13" s="2" customFormat="1" ht="30" x14ac:dyDescent="0.25">
      <c r="A28" s="16" t="s">
        <v>137</v>
      </c>
      <c r="B28" s="14" t="s">
        <v>134</v>
      </c>
      <c r="C28" s="15" t="s">
        <v>138</v>
      </c>
      <c r="D28" s="15" t="s">
        <v>139</v>
      </c>
      <c r="E28" s="15" t="s">
        <v>140</v>
      </c>
      <c r="F28" s="15" t="s">
        <v>141</v>
      </c>
      <c r="G28" s="15" t="s">
        <v>142</v>
      </c>
      <c r="H28" s="17">
        <v>73590</v>
      </c>
      <c r="I28" s="17">
        <v>73590</v>
      </c>
      <c r="J28" s="18">
        <v>4</v>
      </c>
      <c r="K28" s="18">
        <v>100</v>
      </c>
      <c r="L28" s="17">
        <v>73590</v>
      </c>
      <c r="M28" s="13"/>
    </row>
    <row r="29" spans="1:13" s="2" customFormat="1" ht="30" x14ac:dyDescent="0.25">
      <c r="A29" s="16" t="s">
        <v>143</v>
      </c>
      <c r="B29" s="14" t="s">
        <v>134</v>
      </c>
      <c r="C29" s="15" t="s">
        <v>14</v>
      </c>
      <c r="D29" s="15" t="s">
        <v>144</v>
      </c>
      <c r="E29" s="15" t="s">
        <v>145</v>
      </c>
      <c r="F29" s="15" t="s">
        <v>35</v>
      </c>
      <c r="G29" s="15" t="s">
        <v>146</v>
      </c>
      <c r="H29" s="17">
        <v>288000</v>
      </c>
      <c r="I29" s="17">
        <v>288000</v>
      </c>
      <c r="J29" s="18">
        <v>4</v>
      </c>
      <c r="K29" s="18">
        <v>100</v>
      </c>
      <c r="L29" s="17">
        <v>288000</v>
      </c>
      <c r="M29" s="13"/>
    </row>
    <row r="30" spans="1:13" s="2" customFormat="1" ht="45" x14ac:dyDescent="0.25">
      <c r="A30" s="16" t="s">
        <v>147</v>
      </c>
      <c r="B30" s="14" t="s">
        <v>148</v>
      </c>
      <c r="C30" s="15" t="s">
        <v>21</v>
      </c>
      <c r="D30" s="15" t="s">
        <v>149</v>
      </c>
      <c r="E30" s="15" t="s">
        <v>150</v>
      </c>
      <c r="F30" s="15" t="s">
        <v>120</v>
      </c>
      <c r="G30" s="15" t="s">
        <v>151</v>
      </c>
      <c r="H30" s="17">
        <v>207494</v>
      </c>
      <c r="I30" s="17">
        <v>207494</v>
      </c>
      <c r="J30" s="18">
        <v>4</v>
      </c>
      <c r="K30" s="18">
        <v>100</v>
      </c>
      <c r="L30" s="17">
        <v>207494</v>
      </c>
      <c r="M30" s="13"/>
    </row>
    <row r="31" spans="1:13" s="2" customFormat="1" ht="45" x14ac:dyDescent="0.25">
      <c r="A31" s="16" t="s">
        <v>152</v>
      </c>
      <c r="B31" s="14" t="s">
        <v>153</v>
      </c>
      <c r="C31" s="15" t="s">
        <v>154</v>
      </c>
      <c r="D31" s="15" t="s">
        <v>155</v>
      </c>
      <c r="E31" s="15" t="s">
        <v>156</v>
      </c>
      <c r="F31" s="15" t="s">
        <v>157</v>
      </c>
      <c r="G31" s="15" t="s">
        <v>158</v>
      </c>
      <c r="H31" s="17">
        <v>176782</v>
      </c>
      <c r="I31" s="17">
        <v>176782</v>
      </c>
      <c r="J31" s="18">
        <v>4</v>
      </c>
      <c r="K31" s="18">
        <v>100</v>
      </c>
      <c r="L31" s="17">
        <v>176782</v>
      </c>
      <c r="M31" s="13"/>
    </row>
    <row r="32" spans="1:13" s="13" customFormat="1" ht="45" x14ac:dyDescent="0.25">
      <c r="A32" s="16"/>
      <c r="B32" s="14" t="s">
        <v>159</v>
      </c>
      <c r="C32" s="15" t="s">
        <v>21</v>
      </c>
      <c r="D32" s="15" t="s">
        <v>160</v>
      </c>
      <c r="E32" s="24">
        <v>44743</v>
      </c>
      <c r="F32" s="24">
        <v>46568</v>
      </c>
      <c r="G32" s="15" t="s">
        <v>161</v>
      </c>
      <c r="H32" s="17">
        <v>298155</v>
      </c>
      <c r="I32" s="17">
        <v>298155</v>
      </c>
      <c r="J32" s="18">
        <v>4</v>
      </c>
      <c r="K32" s="18">
        <v>100</v>
      </c>
      <c r="L32" s="17">
        <v>298155</v>
      </c>
    </row>
    <row r="33" spans="2:12" ht="30" x14ac:dyDescent="0.25">
      <c r="G33" s="48" t="s">
        <v>238</v>
      </c>
      <c r="H33" s="49">
        <f>SUM(H3:H32)</f>
        <v>4336288.9499999993</v>
      </c>
      <c r="I33" s="50">
        <f>SUM(I3:I32)</f>
        <v>4038098.4499999997</v>
      </c>
      <c r="J33" s="51"/>
      <c r="K33" s="51"/>
      <c r="L33" s="50">
        <f>SUM(L3:L32)</f>
        <v>5661761.21</v>
      </c>
    </row>
    <row r="34" spans="2:12" x14ac:dyDescent="0.25">
      <c r="B34" s="44" t="s">
        <v>21</v>
      </c>
      <c r="C34" s="52">
        <f>SUM(L32,L30,L28,L27,L26,L25,L23,L22,L21,L18,L17,L16,L15,L14,L13,L12,L11,L7,L6,L5,L4)</f>
        <v>4144371.3799999994</v>
      </c>
    </row>
    <row r="35" spans="2:12" x14ac:dyDescent="0.25">
      <c r="B35" s="44" t="s">
        <v>162</v>
      </c>
      <c r="C35" s="52">
        <f>SUM(L31,L29,L9,L8,L3)</f>
        <v>887972.5</v>
      </c>
    </row>
    <row r="36" spans="2:12" x14ac:dyDescent="0.25">
      <c r="B36" s="61" t="s">
        <v>163</v>
      </c>
      <c r="C36" s="62">
        <f>SUM(L24,L20,L19,L10)</f>
        <v>629417.32999999996</v>
      </c>
    </row>
    <row r="37" spans="2:12" x14ac:dyDescent="0.25">
      <c r="B37" s="45" t="s">
        <v>235</v>
      </c>
      <c r="C37" s="43">
        <f>SUM(C34:C36)</f>
        <v>5661761.209999999</v>
      </c>
    </row>
    <row r="38" spans="2:12" ht="15.75" thickBot="1" x14ac:dyDescent="0.3">
      <c r="B38" s="46" t="s">
        <v>236</v>
      </c>
      <c r="C38" s="60">
        <v>607843</v>
      </c>
    </row>
    <row r="39" spans="2:12" x14ac:dyDescent="0.25">
      <c r="B39" s="47" t="s">
        <v>237</v>
      </c>
      <c r="C39" s="59">
        <f>SUM(C37:C38)</f>
        <v>6269604.209999999</v>
      </c>
    </row>
  </sheetData>
  <mergeCells count="1">
    <mergeCell ref="B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531C-86D5-42C4-9A11-587AE7BCC46A}">
  <dimension ref="A1:L20"/>
  <sheetViews>
    <sheetView topLeftCell="B7" workbookViewId="0">
      <selection activeCell="D22" sqref="D22"/>
    </sheetView>
  </sheetViews>
  <sheetFormatPr defaultRowHeight="15" x14ac:dyDescent="0.25"/>
  <cols>
    <col min="1" max="1" width="15.5703125" bestFit="1" customWidth="1"/>
    <col min="2" max="2" width="20" bestFit="1" customWidth="1"/>
    <col min="3" max="3" width="23" customWidth="1"/>
    <col min="4" max="4" width="37.5703125" customWidth="1"/>
    <col min="5" max="5" width="14.42578125" customWidth="1"/>
    <col min="6" max="6" width="13.5703125" customWidth="1"/>
    <col min="7" max="7" width="60.140625" customWidth="1"/>
    <col min="8" max="8" width="15.42578125" customWidth="1"/>
    <col min="9" max="9" width="20.85546875" customWidth="1"/>
    <col min="10" max="10" width="9.42578125" customWidth="1"/>
    <col min="11" max="11" width="16.42578125" customWidth="1"/>
    <col min="12" max="12" width="14.140625" customWidth="1"/>
    <col min="13" max="13" width="10" bestFit="1" customWidth="1"/>
  </cols>
  <sheetData>
    <row r="1" spans="1:12" s="2" customFormat="1" ht="21" x14ac:dyDescent="0.35">
      <c r="A1" s="26"/>
      <c r="B1" s="64" t="s">
        <v>164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" customFormat="1" ht="45" x14ac:dyDescent="0.25">
      <c r="A2" s="1"/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9" t="s">
        <v>8</v>
      </c>
      <c r="I2" s="29" t="s">
        <v>9</v>
      </c>
      <c r="J2" s="30" t="s">
        <v>10</v>
      </c>
      <c r="K2" s="30" t="s">
        <v>11</v>
      </c>
      <c r="L2" s="31" t="s">
        <v>12</v>
      </c>
    </row>
    <row r="3" spans="1:12" s="2" customFormat="1" ht="45" x14ac:dyDescent="0.25">
      <c r="A3" s="1" t="s">
        <v>165</v>
      </c>
      <c r="B3" s="19" t="s">
        <v>20</v>
      </c>
      <c r="C3" s="1" t="s">
        <v>166</v>
      </c>
      <c r="D3" s="1" t="s">
        <v>167</v>
      </c>
      <c r="E3" s="32">
        <v>44562</v>
      </c>
      <c r="F3" s="32">
        <v>44926</v>
      </c>
      <c r="G3" s="8" t="s">
        <v>168</v>
      </c>
      <c r="H3" s="9">
        <v>25000</v>
      </c>
      <c r="I3" s="9">
        <v>25000</v>
      </c>
      <c r="J3" s="33">
        <v>4</v>
      </c>
      <c r="K3" s="33">
        <v>100</v>
      </c>
      <c r="L3" s="34">
        <v>25000</v>
      </c>
    </row>
    <row r="4" spans="1:12" s="2" customFormat="1" ht="30" x14ac:dyDescent="0.25">
      <c r="A4" s="1" t="s">
        <v>169</v>
      </c>
      <c r="B4" s="7" t="s">
        <v>38</v>
      </c>
      <c r="C4" s="8" t="s">
        <v>170</v>
      </c>
      <c r="D4" s="8" t="s">
        <v>171</v>
      </c>
      <c r="E4" s="32">
        <v>44256</v>
      </c>
      <c r="F4" s="32">
        <v>45350</v>
      </c>
      <c r="G4" s="8" t="s">
        <v>172</v>
      </c>
      <c r="H4" s="9">
        <v>75000</v>
      </c>
      <c r="I4" s="9">
        <v>75000</v>
      </c>
      <c r="J4" s="33">
        <v>4</v>
      </c>
      <c r="K4" s="33">
        <v>100</v>
      </c>
      <c r="L4" s="9">
        <v>75000</v>
      </c>
    </row>
    <row r="5" spans="1:12" s="2" customFormat="1" ht="30" x14ac:dyDescent="0.25">
      <c r="A5" s="1" t="s">
        <v>173</v>
      </c>
      <c r="B5" s="7" t="s">
        <v>38</v>
      </c>
      <c r="C5" s="8" t="s">
        <v>170</v>
      </c>
      <c r="D5" s="8" t="s">
        <v>174</v>
      </c>
      <c r="E5" s="32">
        <v>43922</v>
      </c>
      <c r="F5" s="32">
        <v>44865</v>
      </c>
      <c r="G5" s="8" t="s">
        <v>175</v>
      </c>
      <c r="H5" s="9">
        <v>4000</v>
      </c>
      <c r="I5" s="9">
        <v>4000</v>
      </c>
      <c r="J5" s="33">
        <v>4</v>
      </c>
      <c r="K5" s="33">
        <v>100</v>
      </c>
      <c r="L5" s="9">
        <v>4000</v>
      </c>
    </row>
    <row r="6" spans="1:12" s="2" customFormat="1" ht="30" x14ac:dyDescent="0.25">
      <c r="A6" s="1" t="s">
        <v>176</v>
      </c>
      <c r="B6" s="35" t="s">
        <v>38</v>
      </c>
      <c r="C6" s="36" t="s">
        <v>177</v>
      </c>
      <c r="D6" s="36" t="s">
        <v>178</v>
      </c>
      <c r="E6" s="37">
        <v>43446</v>
      </c>
      <c r="F6" s="37">
        <v>46002</v>
      </c>
      <c r="G6" s="36" t="s">
        <v>179</v>
      </c>
      <c r="H6" s="38">
        <v>8550</v>
      </c>
      <c r="I6" s="9">
        <v>8550</v>
      </c>
      <c r="J6" s="33">
        <v>4</v>
      </c>
      <c r="K6" s="33">
        <v>100</v>
      </c>
      <c r="L6" s="9">
        <v>8550</v>
      </c>
    </row>
    <row r="7" spans="1:12" s="2" customFormat="1" ht="30" x14ac:dyDescent="0.25">
      <c r="A7" s="1">
        <v>136067010</v>
      </c>
      <c r="B7" s="35" t="s">
        <v>180</v>
      </c>
      <c r="C7" s="36" t="s">
        <v>181</v>
      </c>
      <c r="D7" s="36" t="s">
        <v>182</v>
      </c>
      <c r="E7" s="37">
        <v>43300</v>
      </c>
      <c r="F7" s="37">
        <v>45291</v>
      </c>
      <c r="G7" s="36" t="s">
        <v>183</v>
      </c>
      <c r="H7" s="9">
        <v>20750</v>
      </c>
      <c r="I7" s="9">
        <v>20750</v>
      </c>
      <c r="J7" s="33">
        <v>4</v>
      </c>
      <c r="K7" s="33">
        <v>100</v>
      </c>
      <c r="L7" s="9">
        <v>20750</v>
      </c>
    </row>
    <row r="8" spans="1:12" s="2" customFormat="1" ht="30" x14ac:dyDescent="0.25">
      <c r="A8" s="1" t="s">
        <v>184</v>
      </c>
      <c r="B8" s="7" t="s">
        <v>185</v>
      </c>
      <c r="C8" s="8" t="s">
        <v>186</v>
      </c>
      <c r="D8" s="8" t="s">
        <v>187</v>
      </c>
      <c r="E8" s="8" t="s">
        <v>188</v>
      </c>
      <c r="F8" s="8" t="s">
        <v>96</v>
      </c>
      <c r="G8" s="8" t="s">
        <v>189</v>
      </c>
      <c r="H8" s="9">
        <v>100000</v>
      </c>
      <c r="I8" s="9">
        <v>100000</v>
      </c>
      <c r="J8" s="33">
        <v>4</v>
      </c>
      <c r="K8" s="33">
        <v>100</v>
      </c>
      <c r="L8" s="9">
        <v>100000</v>
      </c>
    </row>
    <row r="9" spans="1:12" s="2" customFormat="1" ht="30" x14ac:dyDescent="0.25">
      <c r="A9" s="1" t="s">
        <v>190</v>
      </c>
      <c r="B9" s="39" t="s">
        <v>57</v>
      </c>
      <c r="C9" s="40" t="s">
        <v>191</v>
      </c>
      <c r="D9" s="40" t="s">
        <v>192</v>
      </c>
      <c r="E9" s="40" t="s">
        <v>193</v>
      </c>
      <c r="F9" s="40" t="s">
        <v>194</v>
      </c>
      <c r="G9" s="40" t="s">
        <v>195</v>
      </c>
      <c r="H9" s="20">
        <v>100000</v>
      </c>
      <c r="I9" s="20">
        <v>100000</v>
      </c>
      <c r="J9" s="11">
        <v>4</v>
      </c>
      <c r="K9" s="33">
        <v>100</v>
      </c>
      <c r="L9" s="20">
        <v>100000</v>
      </c>
    </row>
    <row r="10" spans="1:12" s="2" customFormat="1" ht="30" x14ac:dyDescent="0.25">
      <c r="A10" s="1" t="s">
        <v>196</v>
      </c>
      <c r="B10" s="7" t="s">
        <v>57</v>
      </c>
      <c r="C10" s="8" t="s">
        <v>197</v>
      </c>
      <c r="D10" s="8" t="s">
        <v>198</v>
      </c>
      <c r="E10" s="8" t="s">
        <v>199</v>
      </c>
      <c r="F10" s="8" t="s">
        <v>28</v>
      </c>
      <c r="G10" s="8" t="s">
        <v>200</v>
      </c>
      <c r="H10" s="9">
        <v>112512</v>
      </c>
      <c r="I10" s="9">
        <v>112512</v>
      </c>
      <c r="J10" s="11">
        <v>4</v>
      </c>
      <c r="K10" s="33">
        <v>100</v>
      </c>
      <c r="L10" s="9">
        <v>112512</v>
      </c>
    </row>
    <row r="11" spans="1:12" s="2" customFormat="1" ht="30" x14ac:dyDescent="0.25">
      <c r="A11" s="1" t="s">
        <v>201</v>
      </c>
      <c r="B11" s="7" t="s">
        <v>57</v>
      </c>
      <c r="C11" s="8" t="s">
        <v>191</v>
      </c>
      <c r="D11" s="8" t="s">
        <v>202</v>
      </c>
      <c r="E11" s="8" t="s">
        <v>16</v>
      </c>
      <c r="F11" s="8" t="s">
        <v>17</v>
      </c>
      <c r="G11" s="8" t="s">
        <v>203</v>
      </c>
      <c r="H11" s="9">
        <v>75000</v>
      </c>
      <c r="I11" s="9">
        <v>75000</v>
      </c>
      <c r="J11" s="11">
        <v>4</v>
      </c>
      <c r="K11" s="33">
        <v>100</v>
      </c>
      <c r="L11" s="9">
        <v>75000</v>
      </c>
    </row>
    <row r="12" spans="1:12" s="2" customFormat="1" ht="30" x14ac:dyDescent="0.25">
      <c r="A12" s="1" t="s">
        <v>204</v>
      </c>
      <c r="B12" s="7" t="s">
        <v>205</v>
      </c>
      <c r="C12" s="8" t="s">
        <v>206</v>
      </c>
      <c r="D12" s="8" t="s">
        <v>207</v>
      </c>
      <c r="E12" s="8" t="s">
        <v>208</v>
      </c>
      <c r="F12" s="8" t="s">
        <v>87</v>
      </c>
      <c r="G12" s="8" t="s">
        <v>209</v>
      </c>
      <c r="H12" s="20">
        <v>28843.88</v>
      </c>
      <c r="I12" s="41">
        <v>28843.88</v>
      </c>
      <c r="J12" s="11">
        <v>4</v>
      </c>
      <c r="K12" s="33">
        <v>100</v>
      </c>
      <c r="L12" s="41">
        <v>28843.88</v>
      </c>
    </row>
    <row r="13" spans="1:12" s="2" customFormat="1" ht="30" x14ac:dyDescent="0.25">
      <c r="A13" s="1" t="s">
        <v>210</v>
      </c>
      <c r="B13" s="7" t="s">
        <v>205</v>
      </c>
      <c r="C13" s="8" t="s">
        <v>211</v>
      </c>
      <c r="D13" s="8" t="s">
        <v>212</v>
      </c>
      <c r="E13" s="8" t="s">
        <v>213</v>
      </c>
      <c r="F13" s="8" t="s">
        <v>214</v>
      </c>
      <c r="G13" s="8" t="s">
        <v>215</v>
      </c>
      <c r="H13" s="12">
        <v>21413</v>
      </c>
      <c r="I13" s="12">
        <v>21413</v>
      </c>
      <c r="J13" s="11">
        <v>4</v>
      </c>
      <c r="K13" s="33">
        <v>100</v>
      </c>
      <c r="L13" s="12">
        <v>21413</v>
      </c>
    </row>
    <row r="14" spans="1:12" s="2" customFormat="1" x14ac:dyDescent="0.25">
      <c r="A14" s="1" t="s">
        <v>216</v>
      </c>
      <c r="B14" s="7" t="s">
        <v>205</v>
      </c>
      <c r="C14" s="8" t="s">
        <v>217</v>
      </c>
      <c r="D14" s="8" t="s">
        <v>218</v>
      </c>
      <c r="E14" s="8" t="s">
        <v>219</v>
      </c>
      <c r="F14" s="8" t="s">
        <v>220</v>
      </c>
      <c r="G14" s="8" t="s">
        <v>221</v>
      </c>
      <c r="H14" s="20">
        <v>27168.58</v>
      </c>
      <c r="I14" s="20">
        <v>27168.58</v>
      </c>
      <c r="J14" s="11">
        <v>4</v>
      </c>
      <c r="K14" s="33">
        <v>100</v>
      </c>
      <c r="L14" s="20">
        <v>27168.58</v>
      </c>
    </row>
    <row r="15" spans="1:12" s="2" customFormat="1" ht="60" x14ac:dyDescent="0.25">
      <c r="A15" s="1">
        <v>138008010</v>
      </c>
      <c r="B15" s="7" t="s">
        <v>222</v>
      </c>
      <c r="C15" s="8" t="s">
        <v>223</v>
      </c>
      <c r="D15" s="8" t="s">
        <v>224</v>
      </c>
      <c r="E15" s="32">
        <v>43678</v>
      </c>
      <c r="F15" s="32">
        <v>46599</v>
      </c>
      <c r="G15" s="8" t="s">
        <v>225</v>
      </c>
      <c r="H15" s="9">
        <v>5000</v>
      </c>
      <c r="I15" s="9">
        <v>5000</v>
      </c>
      <c r="J15" s="11">
        <v>4</v>
      </c>
      <c r="K15" s="33">
        <v>100</v>
      </c>
      <c r="L15" s="9">
        <v>5000</v>
      </c>
    </row>
    <row r="16" spans="1:12" s="2" customFormat="1" ht="60" x14ac:dyDescent="0.25">
      <c r="A16" s="1">
        <v>136045010</v>
      </c>
      <c r="B16" s="7" t="s">
        <v>226</v>
      </c>
      <c r="C16" s="8" t="s">
        <v>227</v>
      </c>
      <c r="D16" s="8" t="s">
        <v>228</v>
      </c>
      <c r="E16" s="8" t="s">
        <v>229</v>
      </c>
      <c r="F16" s="8" t="s">
        <v>230</v>
      </c>
      <c r="G16" s="8" t="s">
        <v>231</v>
      </c>
      <c r="H16" s="9">
        <v>4606</v>
      </c>
      <c r="I16" s="9">
        <v>4606</v>
      </c>
      <c r="J16" s="33">
        <v>4</v>
      </c>
      <c r="K16" s="33">
        <v>100</v>
      </c>
      <c r="L16" s="9">
        <v>4606</v>
      </c>
    </row>
    <row r="17" spans="3:12" x14ac:dyDescent="0.25">
      <c r="G17" s="54" t="s">
        <v>239</v>
      </c>
      <c r="H17" s="55">
        <f>SUM(H3:H16)</f>
        <v>607843.46</v>
      </c>
      <c r="I17" s="55">
        <f>SUM(I3:I16)</f>
        <v>607843.46</v>
      </c>
      <c r="J17" s="56"/>
      <c r="K17" s="56"/>
      <c r="L17" s="55">
        <f>SUM(L3:L16)</f>
        <v>607843.46</v>
      </c>
    </row>
    <row r="18" spans="3:12" x14ac:dyDescent="0.25">
      <c r="C18" s="57" t="s">
        <v>232</v>
      </c>
      <c r="D18" s="52">
        <f>SUM(L16,L15,L12,L7,L5)</f>
        <v>63199.880000000005</v>
      </c>
    </row>
    <row r="19" spans="3:12" ht="15.75" thickBot="1" x14ac:dyDescent="0.3">
      <c r="C19" s="58" t="s">
        <v>233</v>
      </c>
      <c r="D19" s="53">
        <f>SUM(L13,L11,L10,L9,L8,L6,L4,L3,L14)</f>
        <v>544643.57999999996</v>
      </c>
    </row>
    <row r="20" spans="3:12" ht="30" x14ac:dyDescent="0.25">
      <c r="C20" s="42" t="s">
        <v>234</v>
      </c>
      <c r="D20" s="43">
        <f>SUM(D18:D19)</f>
        <v>607843.46</v>
      </c>
    </row>
  </sheetData>
  <mergeCells count="1">
    <mergeCell ref="B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Peer-Reviewed</vt:lpstr>
      <vt:lpstr>Non-Peer-Reviewed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AlexanderSteele, Molly</dc:creator>
  <cp:lastModifiedBy>Rock, Bilqis</cp:lastModifiedBy>
  <dcterms:created xsi:type="dcterms:W3CDTF">2022-09-28T17:54:16Z</dcterms:created>
  <dcterms:modified xsi:type="dcterms:W3CDTF">2022-09-29T20:14:18Z</dcterms:modified>
</cp:coreProperties>
</file>